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defaultThemeVersion="166925"/>
  <mc:AlternateContent xmlns:mc="http://schemas.openxmlformats.org/markup-compatibility/2006">
    <mc:Choice Requires="x15">
      <x15ac:absPath xmlns:x15ac="http://schemas.microsoft.com/office/spreadsheetml/2010/11/ac" url="https://atlasadvisory.sharepoint.com/sites/NetGainDocuments/Shared Documents/Marketing/Blog/Posts/Tools in Progress/"/>
    </mc:Choice>
  </mc:AlternateContent>
  <xr:revisionPtr revIDLastSave="0" documentId="8_{9624AA0F-CB3D-4216-8F77-07679DDAA635}" xr6:coauthVersionLast="47" xr6:coauthVersionMax="47" xr10:uidLastSave="{00000000-0000-0000-0000-000000000000}"/>
  <bookViews>
    <workbookView xWindow="28680" yWindow="-120" windowWidth="29040" windowHeight="15720" xr2:uid="{4A08119A-6F7F-4A39-85DB-42D017CD21FE}"/>
  </bookViews>
  <sheets>
    <sheet name="Try NetLease for Free" sheetId="2" r:id="rId1"/>
    <sheet name="Short-term_Low-value Lease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G46" i="1" s="1"/>
  <c r="H46" i="1" s="1"/>
  <c r="C38" i="1"/>
  <c r="C39" i="1" s="1"/>
  <c r="C40" i="1" s="1"/>
  <c r="C41" i="1" s="1"/>
  <c r="C42" i="1" s="1"/>
  <c r="C43" i="1" s="1"/>
  <c r="C44" i="1" s="1"/>
  <c r="C45" i="1" s="1"/>
  <c r="C46" i="1" s="1"/>
  <c r="C47" i="1" s="1"/>
  <c r="C48" i="1" s="1"/>
  <c r="C49" i="1" s="1"/>
  <c r="D37" i="1"/>
  <c r="D38" i="1" s="1"/>
  <c r="E38" i="1" s="1"/>
  <c r="D39" i="1" s="1"/>
  <c r="E39" i="1" s="1"/>
  <c r="D40" i="1" s="1"/>
  <c r="E40" i="1" s="1"/>
  <c r="D41" i="1" s="1"/>
  <c r="E41" i="1" s="1"/>
  <c r="D42" i="1" s="1"/>
  <c r="E42" i="1" s="1"/>
  <c r="D43" i="1" s="1"/>
  <c r="E43" i="1" s="1"/>
  <c r="D44" i="1" s="1"/>
  <c r="E44" i="1" s="1"/>
  <c r="D45" i="1" s="1"/>
  <c r="E45" i="1" s="1"/>
  <c r="D46" i="1" s="1"/>
  <c r="E46" i="1" s="1"/>
  <c r="D47" i="1" s="1"/>
  <c r="E47" i="1" s="1"/>
  <c r="D48" i="1" s="1"/>
  <c r="E48" i="1" s="1"/>
  <c r="D49" i="1" s="1"/>
  <c r="E49" i="1" s="1"/>
  <c r="N49" i="1"/>
  <c r="C29" i="1"/>
  <c r="E37" i="1" l="1"/>
  <c r="G48" i="1"/>
  <c r="H48" i="1" s="1"/>
  <c r="G41" i="1"/>
  <c r="H41" i="1" s="1"/>
  <c r="H37" i="1"/>
  <c r="N38" i="1"/>
  <c r="G45" i="1"/>
  <c r="H45" i="1" s="1"/>
  <c r="G47" i="1"/>
  <c r="H47" i="1" s="1"/>
  <c r="G49" i="1"/>
  <c r="H49" i="1" s="1"/>
  <c r="G40" i="1"/>
  <c r="H40" i="1" s="1"/>
  <c r="G38" i="1"/>
  <c r="H38" i="1" s="1"/>
  <c r="N43" i="1" s="1"/>
  <c r="G39" i="1"/>
  <c r="H39" i="1" s="1"/>
  <c r="G42" i="1"/>
  <c r="H42" i="1" s="1"/>
  <c r="G43" i="1"/>
  <c r="H43" i="1" s="1"/>
  <c r="M48" i="1" s="1"/>
  <c r="G44" i="1"/>
  <c r="H44" i="1" s="1"/>
  <c r="I43" i="1" l="1"/>
  <c r="I42" i="1"/>
  <c r="I48" i="1"/>
  <c r="I41" i="1"/>
  <c r="I47" i="1"/>
  <c r="I45" i="1"/>
  <c r="I46" i="1"/>
  <c r="I38" i="1"/>
  <c r="I49" i="1"/>
  <c r="M42" i="1"/>
  <c r="I44" i="1"/>
  <c r="M47" i="1"/>
  <c r="I40" i="1"/>
  <c r="I39" i="1"/>
  <c r="I37" i="1"/>
  <c r="M37" i="1"/>
</calcChain>
</file>

<file path=xl/sharedStrings.xml><?xml version="1.0" encoding="utf-8"?>
<sst xmlns="http://schemas.openxmlformats.org/spreadsheetml/2006/main" count="63" uniqueCount="41">
  <si>
    <t>LEASE CLASSIFICATION</t>
  </si>
  <si>
    <t>SHORT-TERM</t>
  </si>
  <si>
    <t>COMMENCEMENT DATE</t>
  </si>
  <si>
    <t>LEASE TERM (MONTHS)</t>
  </si>
  <si>
    <t xml:space="preserve"> </t>
  </si>
  <si>
    <t>END DATE</t>
  </si>
  <si>
    <t>PREPAID LEASE PAYMENT</t>
  </si>
  <si>
    <t>LEASE INCENTIVES</t>
  </si>
  <si>
    <t>INITIAL DIRECT COSTS</t>
  </si>
  <si>
    <t>RENT ESCALTATIONS</t>
  </si>
  <si>
    <t>No</t>
  </si>
  <si>
    <t>RENT ABATEMENT</t>
  </si>
  <si>
    <t>First 3 Months</t>
  </si>
  <si>
    <t>Note B ------------------------------------------------------------|</t>
  </si>
  <si>
    <t>|--Procedure 1 --|</t>
  </si>
  <si>
    <t>|--Procedure 2 --|</t>
  </si>
  <si>
    <t>|--Procedure 3 --|</t>
  </si>
  <si>
    <t>|--Procedure 4 --|</t>
  </si>
  <si>
    <t>B.1 - Prepaid Lease Payment</t>
  </si>
  <si>
    <t>Transaction Type</t>
  </si>
  <si>
    <t>Period Number</t>
  </si>
  <si>
    <t>Period Start Date</t>
  </si>
  <si>
    <t>Period End Date</t>
  </si>
  <si>
    <t>Lease Payment</t>
  </si>
  <si>
    <t>Lease Expense</t>
  </si>
  <si>
    <t>Allocated to Deferred Rent</t>
  </si>
  <si>
    <t>Deferred Rent Balance</t>
  </si>
  <si>
    <t>Initial Journal Entry</t>
  </si>
  <si>
    <t>Debit</t>
  </si>
  <si>
    <t>Credit</t>
  </si>
  <si>
    <t>Initial Balance Entry</t>
  </si>
  <si>
    <t>--&gt; Note B.1</t>
  </si>
  <si>
    <t xml:space="preserve">Deferred Rent </t>
  </si>
  <si>
    <t>Amortization Entry</t>
  </si>
  <si>
    <t>--&gt; Note B.2</t>
  </si>
  <si>
    <t>Cash</t>
  </si>
  <si>
    <t xml:space="preserve">B.2 - Rent Abatement </t>
  </si>
  <si>
    <t>--&gt; Note A</t>
  </si>
  <si>
    <t>Monthly Journal Entry</t>
  </si>
  <si>
    <t>--&gt; Note B.3</t>
  </si>
  <si>
    <t>B.3 - Monthly Lease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</si>
</sst>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 #,##0_);_(* \(#,##0\);_(* &quot;-&quot;??_);_(@_)"/>
  </numFmts>
  <fonts count="5">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i/>
      <sz val="11"/>
      <color rgb="FF0000FF"/>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0" fillId="2" borderId="0" xfId="0" applyFill="1"/>
    <xf numFmtId="0" fontId="3" fillId="0" borderId="0" xfId="0" applyFont="1" applyAlignment="1">
      <alignment horizontal="left"/>
    </xf>
    <xf numFmtId="0" fontId="2" fillId="0" borderId="0" xfId="0" applyFont="1"/>
    <xf numFmtId="0" fontId="0" fillId="0" borderId="0" xfId="0" applyAlignment="1">
      <alignment horizontal="right"/>
    </xf>
    <xf numFmtId="0" fontId="2" fillId="3" borderId="1" xfId="0" applyFont="1" applyFill="1" applyBorder="1"/>
    <xf numFmtId="0" fontId="2" fillId="3" borderId="2" xfId="0" applyFont="1" applyFill="1" applyBorder="1" applyAlignment="1">
      <alignment horizontal="center"/>
    </xf>
    <xf numFmtId="0" fontId="2" fillId="3" borderId="3" xfId="0" applyFont="1" applyFill="1" applyBorder="1" applyAlignment="1">
      <alignment horizontal="center"/>
    </xf>
    <xf numFmtId="14" fontId="0" fillId="0" borderId="0" xfId="0" applyNumberFormat="1"/>
    <xf numFmtId="164" fontId="0" fillId="0" borderId="0" xfId="0" applyNumberFormat="1"/>
    <xf numFmtId="0" fontId="2" fillId="0" borderId="4" xfId="0" applyFont="1" applyBorder="1" applyAlignment="1">
      <alignment horizontal="left"/>
    </xf>
    <xf numFmtId="164" fontId="0" fillId="0" borderId="5" xfId="0" applyNumberFormat="1" applyBorder="1"/>
    <xf numFmtId="0" fontId="2" fillId="0" borderId="6" xfId="0" applyFont="1" applyBorder="1" applyAlignment="1">
      <alignment horizontal="left" indent="1"/>
    </xf>
    <xf numFmtId="0" fontId="0" fillId="0" borderId="7" xfId="0" applyBorder="1"/>
    <xf numFmtId="164" fontId="0" fillId="0" borderId="8" xfId="0" applyNumberFormat="1" applyBorder="1"/>
    <xf numFmtId="0" fontId="0" fillId="0" borderId="0" xfId="0" applyAlignment="1">
      <alignment horizontal="center"/>
    </xf>
    <xf numFmtId="0" fontId="3" fillId="0" borderId="0" xfId="0" applyFont="1" applyAlignment="1">
      <alignment horizontal="center"/>
    </xf>
    <xf numFmtId="0" fontId="2" fillId="3" borderId="0" xfId="0" applyFont="1" applyFill="1"/>
    <xf numFmtId="164" fontId="0" fillId="0" borderId="0" xfId="1" applyNumberFormat="1" applyFont="1"/>
    <xf numFmtId="0" fontId="3" fillId="0" borderId="0" xfId="0" quotePrefix="1" applyFont="1" applyAlignment="1">
      <alignment horizontal="left"/>
    </xf>
    <xf numFmtId="6" fontId="0" fillId="0" borderId="0" xfId="0" applyNumberFormat="1"/>
    <xf numFmtId="0" fontId="4" fillId="0" borderId="0" xfId="0" applyFont="1" applyAlignment="1">
      <alignment horizontal="left"/>
    </xf>
    <xf numFmtId="6" fontId="0" fillId="0" borderId="0" xfId="0" applyNumberFormat="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ubs.la/Q01mq5V30"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314325</xdr:colOff>
      <xdr:row>40</xdr:row>
      <xdr:rowOff>133350</xdr:rowOff>
    </xdr:to>
    <xdr:pic>
      <xdr:nvPicPr>
        <xdr:cNvPr id="2" name="Picture 1">
          <a:hlinkClick xmlns:r="http://schemas.openxmlformats.org/officeDocument/2006/relationships" r:id="rId1"/>
          <a:extLst>
            <a:ext uri="{FF2B5EF4-FFF2-40B4-BE49-F238E27FC236}">
              <a16:creationId xmlns:a16="http://schemas.microsoft.com/office/drawing/2014/main" id="{3D721C39-F7D4-4B32-A1D1-C318860532AC}"/>
            </a:ext>
          </a:extLst>
        </xdr:cNvPr>
        <xdr:cNvPicPr>
          <a:picLocks noChangeAspect="1"/>
        </xdr:cNvPicPr>
      </xdr:nvPicPr>
      <xdr:blipFill>
        <a:blip xmlns:r="http://schemas.openxmlformats.org/officeDocument/2006/relationships" r:embed="rId2"/>
        <a:stretch>
          <a:fillRect/>
        </a:stretch>
      </xdr:blipFill>
      <xdr:spPr>
        <a:xfrm>
          <a:off x="0" y="0"/>
          <a:ext cx="10067925" cy="7753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27795</xdr:colOff>
      <xdr:row>3</xdr:row>
      <xdr:rowOff>126626</xdr:rowOff>
    </xdr:from>
    <xdr:to>
      <xdr:col>8</xdr:col>
      <xdr:colOff>1</xdr:colOff>
      <xdr:row>24</xdr:row>
      <xdr:rowOff>152400</xdr:rowOff>
    </xdr:to>
    <xdr:sp macro="" textlink="">
      <xdr:nvSpPr>
        <xdr:cNvPr id="2" name="Rectangle 1">
          <a:extLst>
            <a:ext uri="{FF2B5EF4-FFF2-40B4-BE49-F238E27FC236}">
              <a16:creationId xmlns:a16="http://schemas.microsoft.com/office/drawing/2014/main" id="{F3A36574-FA50-4BEC-9E56-1FC5CCAC4DD5}"/>
            </a:ext>
          </a:extLst>
        </xdr:cNvPr>
        <xdr:cNvSpPr/>
      </xdr:nvSpPr>
      <xdr:spPr>
        <a:xfrm>
          <a:off x="189720" y="698126"/>
          <a:ext cx="8563756" cy="4026274"/>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100" b="1">
              <a:solidFill>
                <a:sysClr val="windowText" lastClr="000000"/>
              </a:solidFill>
              <a:effectLst/>
              <a:latin typeface="+mn-lt"/>
              <a:ea typeface="+mn-ea"/>
              <a:cs typeface="+mn-cs"/>
            </a:rPr>
            <a:t>PURPOSE:</a:t>
          </a:r>
          <a:r>
            <a:rPr lang="en-US" sz="1100">
              <a:solidFill>
                <a:sysClr val="windowText" lastClr="000000"/>
              </a:solidFill>
              <a:effectLst/>
              <a:latin typeface="+mn-lt"/>
              <a:ea typeface="+mn-ea"/>
              <a:cs typeface="+mn-cs"/>
            </a:rPr>
            <a:t> To</a:t>
          </a:r>
          <a:r>
            <a:rPr lang="en-US" sz="1100" baseline="0">
              <a:solidFill>
                <a:sysClr val="windowText" lastClr="000000"/>
              </a:solidFill>
              <a:effectLst/>
              <a:latin typeface="+mn-lt"/>
              <a:ea typeface="+mn-ea"/>
              <a:cs typeface="+mn-cs"/>
            </a:rPr>
            <a:t> provide understanding on the basic accounting of short-term or low-value leases, and the calculation behind deferred rent under ASC 842 and IFRS 16.</a:t>
          </a:r>
          <a:endParaRPr lang="en-US" sz="1100" i="1" baseline="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BACKGROUND :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For leases classified as 'short-term' under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ASC 842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or leases classified as 'short-term' or 'low-value' under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IFRS 16</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any time there is a difference in a lease cash payment and lease expense, companies will accrue for deferred rent. Deferred rent was originally used under the old lease standard to help financial statement users determine the current lease obligation a company had at a point in time. Deferred rent has since been excluded from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ASC 842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and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IFRS 16</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with the exception of short-term or low-value leases. In order for a lease to have deferred rent it needs to have one of the following criteria: 1) Prepaid Lease Payments, 2) Lease Incentives, 3) Initial direct Costs, 4) Rent Escalations, 5) Rent Abatements. </a:t>
          </a:r>
          <a:endParaRPr kumimoji="0" lang="en-US" sz="1100" b="1" i="1" u="none" strike="noStrike" kern="0" cap="none" spc="0" normalizeH="0" baseline="0" noProof="0">
            <a:ln>
              <a:noFill/>
            </a:ln>
            <a:solidFill>
              <a:sysClr val="windowText" lastClr="000000"/>
            </a:solidFill>
            <a:effectLst/>
            <a:uLnTx/>
            <a:uFillTx/>
            <a:latin typeface="+mn-lt"/>
            <a:ea typeface="+mn-ea"/>
            <a:cs typeface="+mn-cs"/>
          </a:endParaRPr>
        </a:p>
        <a:p>
          <a:endParaRPr lang="en-US" sz="1100">
            <a:solidFill>
              <a:sysClr val="windowText" lastClr="000000"/>
            </a:solidFill>
            <a:effectLst/>
            <a:latin typeface="+mn-lt"/>
            <a:ea typeface="+mn-ea"/>
            <a:cs typeface="+mn-cs"/>
          </a:endParaRPr>
        </a:p>
        <a:p>
          <a:r>
            <a:rPr lang="en-US" sz="1100" b="1" i="0" baseline="0">
              <a:solidFill>
                <a:sysClr val="windowText" lastClr="000000"/>
              </a:solidFill>
              <a:effectLst/>
              <a:latin typeface="+mn-lt"/>
              <a:ea typeface="+mn-ea"/>
              <a:cs typeface="+mn-cs"/>
            </a:rPr>
            <a:t>PROCEDURES:</a:t>
          </a:r>
        </a:p>
        <a:p>
          <a:r>
            <a:rPr lang="en-US" sz="1100" b="0" i="0" baseline="0">
              <a:solidFill>
                <a:sysClr val="windowText" lastClr="000000"/>
              </a:solidFill>
              <a:effectLst/>
              <a:latin typeface="+mn-lt"/>
              <a:ea typeface="+mn-ea"/>
              <a:cs typeface="+mn-cs"/>
            </a:rPr>
            <a:t>1) Add all future cash lease payments to the schedule below (Column F). This includes any rent escalations or rent abatement periods.</a:t>
          </a:r>
        </a:p>
        <a:p>
          <a:r>
            <a:rPr lang="en-US" sz="1100" b="0" i="0" baseline="0">
              <a:solidFill>
                <a:sysClr val="windowText" lastClr="000000"/>
              </a:solidFill>
              <a:effectLst/>
              <a:latin typeface="+mn-lt"/>
              <a:ea typeface="+mn-ea"/>
              <a:cs typeface="+mn-cs"/>
            </a:rPr>
            <a:t>2) Calculate lease expense by using the sum of total lease payments over the contract of the lease (Column F) / the total lease term (Cell C28).</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ysClr val="windowText" lastClr="000000"/>
              </a:solidFill>
              <a:effectLst/>
              <a:latin typeface="+mn-lt"/>
              <a:ea typeface="+mn-ea"/>
              <a:cs typeface="+mn-cs"/>
            </a:rPr>
            <a:t>3) Calculate the difference each month in the lease payment (Column F), and lease expense (Column G) to determine the liability (deferred rent) recorded each month.</a:t>
          </a:r>
        </a:p>
        <a:p>
          <a:r>
            <a:rPr lang="en-US" sz="1100" b="0" i="0" baseline="0">
              <a:solidFill>
                <a:sysClr val="windowText" lastClr="000000"/>
              </a:solidFill>
              <a:effectLst/>
              <a:latin typeface="+mn-lt"/>
              <a:ea typeface="+mn-ea"/>
              <a:cs typeface="+mn-cs"/>
            </a:rPr>
            <a:t>4) Each month, sum the total difference from the inception of the lease to determine your total liability accrued. </a:t>
          </a:r>
        </a:p>
        <a:p>
          <a:endParaRPr lang="en-US" sz="1100" b="0" i="0" baseline="0">
            <a:solidFill>
              <a:sysClr val="windowText" lastClr="000000"/>
            </a:solidFill>
            <a:effectLst/>
            <a:latin typeface="+mn-lt"/>
            <a:ea typeface="+mn-ea"/>
            <a:cs typeface="+mn-cs"/>
          </a:endParaRPr>
        </a:p>
        <a:p>
          <a:r>
            <a:rPr lang="en-US" sz="1100" b="1" i="0" baseline="0">
              <a:solidFill>
                <a:sysClr val="windowText" lastClr="000000"/>
              </a:solidFill>
              <a:effectLst/>
              <a:latin typeface="+mn-lt"/>
              <a:ea typeface="+mn-ea"/>
              <a:cs typeface="+mn-cs"/>
            </a:rPr>
            <a:t>Note A:</a:t>
          </a:r>
          <a:r>
            <a:rPr lang="en-US" sz="1100" b="0" i="0" baseline="0">
              <a:solidFill>
                <a:sysClr val="windowText" lastClr="000000"/>
              </a:solidFill>
              <a:effectLst/>
              <a:latin typeface="+mn-lt"/>
              <a:ea typeface="+mn-ea"/>
              <a:cs typeface="+mn-cs"/>
            </a:rPr>
            <a:t> The total liability (in this case) accrued each month (Column I) will continue to increase until the cash payments become larger than the lease expense (</a:t>
          </a:r>
          <a:r>
            <a:rPr lang="en-US" sz="1100" b="0" i="1" baseline="0">
              <a:solidFill>
                <a:sysClr val="windowText" lastClr="000000"/>
              </a:solidFill>
              <a:effectLst/>
              <a:latin typeface="+mn-lt"/>
              <a:ea typeface="+mn-ea"/>
              <a:cs typeface="+mn-cs"/>
            </a:rPr>
            <a:t>the change happens on 2/1/2023 in the example below</a:t>
          </a:r>
          <a:r>
            <a:rPr lang="en-US" sz="1100" b="0" i="0" baseline="0">
              <a:solidFill>
                <a:sysClr val="windowText" lastClr="000000"/>
              </a:solidFill>
              <a:effectLst/>
              <a:latin typeface="+mn-lt"/>
              <a:ea typeface="+mn-ea"/>
              <a:cs typeface="+mn-cs"/>
            </a:rPr>
            <a:t>). The final month of the lease term should result in a $0 balance in deferred rent. </a:t>
          </a:r>
        </a:p>
        <a:p>
          <a:endParaRPr lang="en-US" sz="1100" b="0" i="0" baseline="0">
            <a:solidFill>
              <a:sysClr val="windowText" lastClr="000000"/>
            </a:solidFill>
            <a:effectLst/>
            <a:latin typeface="+mn-lt"/>
            <a:ea typeface="+mn-ea"/>
            <a:cs typeface="+mn-cs"/>
          </a:endParaRPr>
        </a:p>
        <a:p>
          <a:r>
            <a:rPr lang="en-US" sz="1100" b="1" i="0" baseline="0">
              <a:solidFill>
                <a:sysClr val="windowText" lastClr="000000"/>
              </a:solidFill>
              <a:effectLst/>
              <a:latin typeface="+mn-lt"/>
              <a:ea typeface="+mn-ea"/>
              <a:cs typeface="+mn-cs"/>
            </a:rPr>
            <a:t>Note B:</a:t>
          </a:r>
          <a:r>
            <a:rPr lang="en-US" sz="1100" b="0" i="0" baseline="0">
              <a:solidFill>
                <a:srgbClr val="FF0000"/>
              </a:solidFill>
              <a:effectLst/>
              <a:latin typeface="+mn-lt"/>
              <a:ea typeface="+mn-ea"/>
              <a:cs typeface="+mn-cs"/>
            </a:rPr>
            <a:t> </a:t>
          </a:r>
          <a:r>
            <a:rPr lang="en-US" sz="1100" b="0" i="0" baseline="0">
              <a:solidFill>
                <a:sysClr val="windowText" lastClr="000000"/>
              </a:solidFill>
              <a:effectLst/>
              <a:latin typeface="+mn-lt"/>
              <a:ea typeface="+mn-ea"/>
              <a:cs typeface="+mn-cs"/>
            </a:rPr>
            <a:t>The monthly journal entries at 11/1/2022 and 4/1/2023 for a short-term lease can be seen in the table below. </a:t>
          </a:r>
          <a:endParaRPr lang="en-US" sz="1100" b="0" i="1" baseline="0">
            <a:solidFill>
              <a:sysClr val="windowText" lastClr="000000"/>
            </a:solidFill>
            <a:effectLst/>
            <a:latin typeface="+mn-lt"/>
            <a:ea typeface="+mn-ea"/>
            <a:cs typeface="+mn-cs"/>
          </a:endParaRPr>
        </a:p>
      </xdr:txBody>
    </xdr:sp>
    <xdr:clientData/>
  </xdr:twoCellAnchor>
  <xdr:twoCellAnchor editAs="oneCell">
    <xdr:from>
      <xdr:col>0</xdr:col>
      <xdr:colOff>517339</xdr:colOff>
      <xdr:row>0</xdr:row>
      <xdr:rowOff>35859</xdr:rowOff>
    </xdr:from>
    <xdr:to>
      <xdr:col>1</xdr:col>
      <xdr:colOff>1543902</xdr:colOff>
      <xdr:row>3</xdr:row>
      <xdr:rowOff>65504</xdr:rowOff>
    </xdr:to>
    <xdr:pic>
      <xdr:nvPicPr>
        <xdr:cNvPr id="3" name="Picture 2">
          <a:extLst>
            <a:ext uri="{FF2B5EF4-FFF2-40B4-BE49-F238E27FC236}">
              <a16:creationId xmlns:a16="http://schemas.microsoft.com/office/drawing/2014/main" id="{6873C299-4123-4315-BA95-760B76CC1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439" y="35859"/>
          <a:ext cx="1540913" cy="575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510CB-7A1D-4097-A998-1AB7AD8BE0A1}">
  <dimension ref="A1"/>
  <sheetViews>
    <sheetView tabSelected="1" topLeftCell="A15" workbookViewId="0"/>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F4A4-48FA-48EE-B03F-5C197DECCC2D}">
  <dimension ref="A1:P52"/>
  <sheetViews>
    <sheetView showGridLines="0" topLeftCell="A4" zoomScaleNormal="100" workbookViewId="0">
      <selection activeCell="J27" sqref="J27"/>
    </sheetView>
  </sheetViews>
  <sheetFormatPr defaultRowHeight="15"/>
  <cols>
    <col min="1" max="1" width="2.42578125" customWidth="1"/>
    <col min="2" max="2" width="24.85546875" customWidth="1"/>
    <col min="3" max="3" width="14.7109375" bestFit="1" customWidth="1"/>
    <col min="4" max="4" width="16.140625" bestFit="1" customWidth="1"/>
    <col min="5" max="5" width="16.140625" customWidth="1"/>
    <col min="6" max="6" width="16.42578125" customWidth="1"/>
    <col min="7" max="7" width="15.42578125" customWidth="1"/>
    <col min="8" max="8" width="25.140625" bestFit="1" customWidth="1"/>
    <col min="9" max="9" width="21.140625" bestFit="1" customWidth="1"/>
    <col min="10" max="11" width="10.7109375" customWidth="1"/>
    <col min="12" max="12" width="25.42578125" customWidth="1"/>
    <col min="13" max="13" width="13.140625" customWidth="1"/>
    <col min="14" max="14" width="10.7109375" customWidth="1"/>
    <col min="15" max="15" width="5.85546875" customWidth="1"/>
    <col min="16" max="16" width="1.5703125" customWidth="1"/>
  </cols>
  <sheetData>
    <row r="1" spans="16:16">
      <c r="P1" s="1"/>
    </row>
    <row r="2" spans="16:16">
      <c r="P2" s="1"/>
    </row>
    <row r="3" spans="16:16">
      <c r="P3" s="1"/>
    </row>
    <row r="4" spans="16:16">
      <c r="P4" s="1"/>
    </row>
    <row r="5" spans="16:16">
      <c r="P5" s="1"/>
    </row>
    <row r="6" spans="16:16">
      <c r="P6" s="1"/>
    </row>
    <row r="7" spans="16:16">
      <c r="P7" s="1"/>
    </row>
    <row r="8" spans="16:16">
      <c r="P8" s="1"/>
    </row>
    <row r="9" spans="16:16">
      <c r="P9" s="1"/>
    </row>
    <row r="10" spans="16:16">
      <c r="P10" s="1"/>
    </row>
    <row r="11" spans="16:16">
      <c r="P11" s="1"/>
    </row>
    <row r="12" spans="16:16">
      <c r="P12" s="1"/>
    </row>
    <row r="13" spans="16:16">
      <c r="P13" s="1"/>
    </row>
    <row r="14" spans="16:16">
      <c r="P14" s="1"/>
    </row>
    <row r="15" spans="16:16">
      <c r="P15" s="1"/>
    </row>
    <row r="16" spans="16:16">
      <c r="P16" s="1"/>
    </row>
    <row r="17" spans="2:16">
      <c r="P17" s="1"/>
    </row>
    <row r="18" spans="2:16">
      <c r="P18" s="1"/>
    </row>
    <row r="19" spans="2:16">
      <c r="P19" s="1"/>
    </row>
    <row r="20" spans="2:16">
      <c r="P20" s="1"/>
    </row>
    <row r="21" spans="2:16">
      <c r="P21" s="1"/>
    </row>
    <row r="22" spans="2:16">
      <c r="P22" s="1"/>
    </row>
    <row r="23" spans="2:16">
      <c r="P23" s="1"/>
    </row>
    <row r="24" spans="2:16">
      <c r="P24" s="1"/>
    </row>
    <row r="25" spans="2:16">
      <c r="P25" s="1"/>
    </row>
    <row r="26" spans="2:16">
      <c r="B26" s="3" t="s">
        <v>0</v>
      </c>
      <c r="C26" s="4" t="s">
        <v>1</v>
      </c>
      <c r="P26" s="1"/>
    </row>
    <row r="27" spans="2:16">
      <c r="B27" s="3" t="s">
        <v>2</v>
      </c>
      <c r="C27" s="8">
        <v>44866</v>
      </c>
      <c r="P27" s="1"/>
    </row>
    <row r="28" spans="2:16">
      <c r="B28" s="3" t="s">
        <v>3</v>
      </c>
      <c r="C28">
        <v>12</v>
      </c>
      <c r="E28" t="s">
        <v>4</v>
      </c>
      <c r="P28" s="1"/>
    </row>
    <row r="29" spans="2:16">
      <c r="B29" s="3" t="s">
        <v>5</v>
      </c>
      <c r="C29" s="8">
        <f>EDATE(C27,C28)-1</f>
        <v>45230</v>
      </c>
      <c r="P29" s="1"/>
    </row>
    <row r="30" spans="2:16">
      <c r="B30" s="3" t="s">
        <v>6</v>
      </c>
      <c r="C30" s="20">
        <v>250</v>
      </c>
      <c r="P30" s="1"/>
    </row>
    <row r="31" spans="2:16">
      <c r="B31" s="3" t="s">
        <v>7</v>
      </c>
      <c r="C31" s="20">
        <v>0</v>
      </c>
      <c r="P31" s="1"/>
    </row>
    <row r="32" spans="2:16">
      <c r="B32" s="3" t="s">
        <v>8</v>
      </c>
      <c r="C32" s="20">
        <v>0</v>
      </c>
      <c r="P32" s="1"/>
    </row>
    <row r="33" spans="2:16">
      <c r="B33" s="3" t="s">
        <v>9</v>
      </c>
      <c r="C33" s="22" t="s">
        <v>10</v>
      </c>
      <c r="P33" s="1"/>
    </row>
    <row r="34" spans="2:16">
      <c r="B34" s="3" t="s">
        <v>11</v>
      </c>
      <c r="C34" s="22" t="s">
        <v>12</v>
      </c>
      <c r="L34" s="2" t="s">
        <v>13</v>
      </c>
      <c r="P34" s="1"/>
    </row>
    <row r="35" spans="2:16" ht="15.75" thickBot="1">
      <c r="D35" s="15"/>
      <c r="E35" s="15"/>
      <c r="F35" s="16" t="s">
        <v>14</v>
      </c>
      <c r="G35" s="16" t="s">
        <v>15</v>
      </c>
      <c r="H35" s="16" t="s">
        <v>16</v>
      </c>
      <c r="I35" s="16" t="s">
        <v>17</v>
      </c>
      <c r="L35" s="21" t="s">
        <v>18</v>
      </c>
      <c r="P35" s="1"/>
    </row>
    <row r="36" spans="2:16">
      <c r="B36" s="17" t="s">
        <v>19</v>
      </c>
      <c r="C36" s="17" t="s">
        <v>20</v>
      </c>
      <c r="D36" s="17" t="s">
        <v>21</v>
      </c>
      <c r="E36" s="17" t="s">
        <v>22</v>
      </c>
      <c r="F36" s="17" t="s">
        <v>23</v>
      </c>
      <c r="G36" s="17" t="s">
        <v>24</v>
      </c>
      <c r="H36" s="17" t="s">
        <v>25</v>
      </c>
      <c r="I36" s="17" t="s">
        <v>26</v>
      </c>
      <c r="L36" s="5" t="s">
        <v>27</v>
      </c>
      <c r="M36" s="6" t="s">
        <v>28</v>
      </c>
      <c r="N36" s="7" t="s">
        <v>29</v>
      </c>
      <c r="P36" s="1"/>
    </row>
    <row r="37" spans="2:16">
      <c r="B37" t="s">
        <v>30</v>
      </c>
      <c r="C37">
        <v>0</v>
      </c>
      <c r="D37" s="8">
        <f>C27</f>
        <v>44866</v>
      </c>
      <c r="E37" s="8">
        <f>EOMONTH(D37,0)</f>
        <v>44895</v>
      </c>
      <c r="F37" s="18">
        <f>C30+C32-C31</f>
        <v>250</v>
      </c>
      <c r="G37" s="18">
        <v>0</v>
      </c>
      <c r="H37" s="18">
        <f>F37-G37</f>
        <v>250</v>
      </c>
      <c r="I37" s="18">
        <f>SUM($H$37:H37)</f>
        <v>250</v>
      </c>
      <c r="J37" s="19" t="s">
        <v>31</v>
      </c>
      <c r="K37" s="19"/>
      <c r="L37" s="10" t="s">
        <v>32</v>
      </c>
      <c r="M37" s="9">
        <f>H37</f>
        <v>250</v>
      </c>
      <c r="N37" s="11"/>
      <c r="P37" s="1"/>
    </row>
    <row r="38" spans="2:16" ht="15.75" thickBot="1">
      <c r="B38" t="s">
        <v>33</v>
      </c>
      <c r="C38">
        <f>C37+1</f>
        <v>1</v>
      </c>
      <c r="D38" s="8">
        <f>D37</f>
        <v>44866</v>
      </c>
      <c r="E38" s="8">
        <f t="shared" ref="E38:E49" si="0">EOMONTH(D38,0)</f>
        <v>44895</v>
      </c>
      <c r="F38" s="18">
        <v>0</v>
      </c>
      <c r="G38" s="18">
        <f>SUM($F$37:$F$49)/$C$28</f>
        <v>395.83333333333331</v>
      </c>
      <c r="H38" s="18">
        <f>F38-G38</f>
        <v>-395.83333333333331</v>
      </c>
      <c r="I38" s="18">
        <f>SUM($H$37:H38)</f>
        <v>-145.83333333333331</v>
      </c>
      <c r="J38" s="19" t="s">
        <v>34</v>
      </c>
      <c r="K38" s="19"/>
      <c r="L38" s="12" t="s">
        <v>35</v>
      </c>
      <c r="M38" s="13"/>
      <c r="N38" s="14">
        <f>F37</f>
        <v>250</v>
      </c>
      <c r="P38" s="1"/>
    </row>
    <row r="39" spans="2:16">
      <c r="B39" t="s">
        <v>33</v>
      </c>
      <c r="C39">
        <f t="shared" ref="C39:C49" si="1">C38+1</f>
        <v>2</v>
      </c>
      <c r="D39" s="8">
        <f>E38+1</f>
        <v>44896</v>
      </c>
      <c r="E39" s="8">
        <f t="shared" si="0"/>
        <v>44926</v>
      </c>
      <c r="F39" s="18">
        <v>0</v>
      </c>
      <c r="G39" s="18">
        <f>SUM($F$37:$F$49)/$C$28</f>
        <v>395.83333333333331</v>
      </c>
      <c r="H39" s="18">
        <f>F39-G39</f>
        <v>-395.83333333333331</v>
      </c>
      <c r="I39" s="18">
        <f>SUM($H$37:H39)</f>
        <v>-541.66666666666663</v>
      </c>
      <c r="P39" s="1"/>
    </row>
    <row r="40" spans="2:16" ht="15.75" thickBot="1">
      <c r="B40" t="s">
        <v>33</v>
      </c>
      <c r="C40">
        <f t="shared" si="1"/>
        <v>3</v>
      </c>
      <c r="D40" s="8">
        <f t="shared" ref="D40:D49" si="2">E39+1</f>
        <v>44927</v>
      </c>
      <c r="E40" s="8">
        <f t="shared" si="0"/>
        <v>44957</v>
      </c>
      <c r="F40" s="18">
        <v>0</v>
      </c>
      <c r="G40" s="18">
        <f>SUM($F$37:$F$49)/$C$28</f>
        <v>395.83333333333331</v>
      </c>
      <c r="H40" s="18">
        <f>F40-G40</f>
        <v>-395.83333333333331</v>
      </c>
      <c r="I40" s="18">
        <f>SUM($H$37:H40)</f>
        <v>-937.5</v>
      </c>
      <c r="L40" s="21" t="s">
        <v>36</v>
      </c>
      <c r="P40" s="1"/>
    </row>
    <row r="41" spans="2:16">
      <c r="B41" t="s">
        <v>33</v>
      </c>
      <c r="C41">
        <f t="shared" si="1"/>
        <v>4</v>
      </c>
      <c r="D41" s="8">
        <f t="shared" si="2"/>
        <v>44958</v>
      </c>
      <c r="E41" s="8">
        <f t="shared" si="0"/>
        <v>44985</v>
      </c>
      <c r="F41" s="18">
        <v>500</v>
      </c>
      <c r="G41" s="18">
        <f>SUM($F$37:$F$49)/$C$28</f>
        <v>395.83333333333331</v>
      </c>
      <c r="H41" s="18">
        <f t="shared" ref="H41:H49" si="3">F41-G41</f>
        <v>104.16666666666669</v>
      </c>
      <c r="I41" s="18">
        <f>SUM($H$37:H41)</f>
        <v>-833.33333333333326</v>
      </c>
      <c r="J41" s="19" t="s">
        <v>37</v>
      </c>
      <c r="K41" s="19"/>
      <c r="L41" s="5" t="s">
        <v>38</v>
      </c>
      <c r="M41" s="6" t="s">
        <v>28</v>
      </c>
      <c r="N41" s="7" t="s">
        <v>29</v>
      </c>
      <c r="O41" s="19"/>
      <c r="P41" s="1"/>
    </row>
    <row r="42" spans="2:16">
      <c r="B42" t="s">
        <v>33</v>
      </c>
      <c r="C42">
        <f t="shared" si="1"/>
        <v>5</v>
      </c>
      <c r="D42" s="8">
        <f t="shared" si="2"/>
        <v>44986</v>
      </c>
      <c r="E42" s="8">
        <f t="shared" si="0"/>
        <v>45016</v>
      </c>
      <c r="F42" s="18">
        <v>500</v>
      </c>
      <c r="G42" s="18">
        <f>SUM($F$37:$F$49)/$C$28</f>
        <v>395.83333333333331</v>
      </c>
      <c r="H42" s="18">
        <f t="shared" si="3"/>
        <v>104.16666666666669</v>
      </c>
      <c r="I42" s="18">
        <f>SUM($H$37:H42)</f>
        <v>-729.16666666666652</v>
      </c>
      <c r="L42" s="10" t="s">
        <v>24</v>
      </c>
      <c r="M42" s="9">
        <f>G38</f>
        <v>395.83333333333331</v>
      </c>
      <c r="N42" s="11"/>
      <c r="P42" s="1"/>
    </row>
    <row r="43" spans="2:16" ht="15.75" thickBot="1">
      <c r="B43" t="s">
        <v>33</v>
      </c>
      <c r="C43">
        <f t="shared" si="1"/>
        <v>6</v>
      </c>
      <c r="D43" s="8">
        <f t="shared" si="2"/>
        <v>45017</v>
      </c>
      <c r="E43" s="8">
        <f t="shared" si="0"/>
        <v>45046</v>
      </c>
      <c r="F43" s="18">
        <v>500</v>
      </c>
      <c r="G43" s="18">
        <f>SUM($F$37:$F$49)/$C$28</f>
        <v>395.83333333333331</v>
      </c>
      <c r="H43" s="18">
        <f t="shared" si="3"/>
        <v>104.16666666666669</v>
      </c>
      <c r="I43" s="18">
        <f>SUM($H$37:H43)</f>
        <v>-624.99999999999977</v>
      </c>
      <c r="J43" s="19" t="s">
        <v>39</v>
      </c>
      <c r="L43" s="12" t="s">
        <v>32</v>
      </c>
      <c r="M43" s="13"/>
      <c r="N43" s="14">
        <f>-H38</f>
        <v>395.83333333333331</v>
      </c>
      <c r="P43" s="1"/>
    </row>
    <row r="44" spans="2:16">
      <c r="B44" t="s">
        <v>33</v>
      </c>
      <c r="C44">
        <f t="shared" si="1"/>
        <v>7</v>
      </c>
      <c r="D44" s="8">
        <f t="shared" si="2"/>
        <v>45047</v>
      </c>
      <c r="E44" s="8">
        <f t="shared" si="0"/>
        <v>45077</v>
      </c>
      <c r="F44" s="18">
        <v>500</v>
      </c>
      <c r="G44" s="18">
        <f>SUM($F$37:$F$49)/$C$28</f>
        <v>395.83333333333331</v>
      </c>
      <c r="H44" s="18">
        <f t="shared" si="3"/>
        <v>104.16666666666669</v>
      </c>
      <c r="I44" s="18">
        <f>SUM($H$37:H44)</f>
        <v>-520.83333333333303</v>
      </c>
      <c r="P44" s="1"/>
    </row>
    <row r="45" spans="2:16" ht="15.75" thickBot="1">
      <c r="B45" t="s">
        <v>33</v>
      </c>
      <c r="C45">
        <f t="shared" si="1"/>
        <v>8</v>
      </c>
      <c r="D45" s="8">
        <f t="shared" si="2"/>
        <v>45078</v>
      </c>
      <c r="E45" s="8">
        <f t="shared" si="0"/>
        <v>45107</v>
      </c>
      <c r="F45" s="18">
        <v>500</v>
      </c>
      <c r="G45" s="18">
        <f>SUM($F$37:$F$49)/$C$28</f>
        <v>395.83333333333331</v>
      </c>
      <c r="H45" s="18">
        <f t="shared" si="3"/>
        <v>104.16666666666669</v>
      </c>
      <c r="I45" s="18">
        <f>SUM($H$37:H45)</f>
        <v>-416.66666666666634</v>
      </c>
      <c r="L45" s="21" t="s">
        <v>40</v>
      </c>
      <c r="O45" s="19"/>
      <c r="P45" s="1"/>
    </row>
    <row r="46" spans="2:16">
      <c r="B46" t="s">
        <v>33</v>
      </c>
      <c r="C46">
        <f t="shared" si="1"/>
        <v>9</v>
      </c>
      <c r="D46" s="8">
        <f t="shared" si="2"/>
        <v>45108</v>
      </c>
      <c r="E46" s="8">
        <f t="shared" si="0"/>
        <v>45138</v>
      </c>
      <c r="F46" s="18">
        <v>500</v>
      </c>
      <c r="G46" s="18">
        <f>SUM($F$37:$F$49)/$C$28</f>
        <v>395.83333333333331</v>
      </c>
      <c r="H46" s="18">
        <f t="shared" si="3"/>
        <v>104.16666666666669</v>
      </c>
      <c r="I46" s="18">
        <f>SUM($H$37:H46)</f>
        <v>-312.49999999999966</v>
      </c>
      <c r="L46" s="5" t="s">
        <v>38</v>
      </c>
      <c r="M46" s="6" t="s">
        <v>28</v>
      </c>
      <c r="N46" s="7" t="s">
        <v>29</v>
      </c>
      <c r="P46" s="1"/>
    </row>
    <row r="47" spans="2:16">
      <c r="B47" t="s">
        <v>33</v>
      </c>
      <c r="C47">
        <f t="shared" si="1"/>
        <v>10</v>
      </c>
      <c r="D47" s="8">
        <f t="shared" si="2"/>
        <v>45139</v>
      </c>
      <c r="E47" s="8">
        <f t="shared" si="0"/>
        <v>45169</v>
      </c>
      <c r="F47" s="18">
        <v>500</v>
      </c>
      <c r="G47" s="18">
        <f>SUM($F$37:$F$49)/$C$28</f>
        <v>395.83333333333331</v>
      </c>
      <c r="H47" s="18">
        <f t="shared" si="3"/>
        <v>104.16666666666669</v>
      </c>
      <c r="I47" s="18">
        <f>SUM($H$37:H47)</f>
        <v>-208.33333333333297</v>
      </c>
      <c r="L47" s="10" t="s">
        <v>24</v>
      </c>
      <c r="M47" s="9">
        <f>G43</f>
        <v>395.83333333333331</v>
      </c>
      <c r="N47" s="11"/>
      <c r="P47" s="1"/>
    </row>
    <row r="48" spans="2:16">
      <c r="B48" t="s">
        <v>33</v>
      </c>
      <c r="C48">
        <f t="shared" si="1"/>
        <v>11</v>
      </c>
      <c r="D48" s="8">
        <f t="shared" si="2"/>
        <v>45170</v>
      </c>
      <c r="E48" s="8">
        <f t="shared" si="0"/>
        <v>45199</v>
      </c>
      <c r="F48" s="18">
        <v>500</v>
      </c>
      <c r="G48" s="18">
        <f>SUM($F$37:$F$49)/$C$28</f>
        <v>395.83333333333331</v>
      </c>
      <c r="H48" s="18">
        <f t="shared" si="3"/>
        <v>104.16666666666669</v>
      </c>
      <c r="I48" s="18">
        <f>SUM($H$37:H48)</f>
        <v>-104.16666666666629</v>
      </c>
      <c r="L48" s="10" t="s">
        <v>32</v>
      </c>
      <c r="M48" s="9">
        <f>H43</f>
        <v>104.16666666666669</v>
      </c>
      <c r="N48" s="11"/>
      <c r="P48" s="1"/>
    </row>
    <row r="49" spans="1:16" ht="15.75" thickBot="1">
      <c r="B49" t="s">
        <v>33</v>
      </c>
      <c r="C49">
        <f t="shared" si="1"/>
        <v>12</v>
      </c>
      <c r="D49" s="8">
        <f t="shared" si="2"/>
        <v>45200</v>
      </c>
      <c r="E49" s="8">
        <f t="shared" si="0"/>
        <v>45230</v>
      </c>
      <c r="F49" s="18">
        <v>500</v>
      </c>
      <c r="G49" s="18">
        <f>SUM($F$37:$F$49)/$C$28</f>
        <v>395.83333333333331</v>
      </c>
      <c r="H49" s="18">
        <f t="shared" si="3"/>
        <v>104.16666666666669</v>
      </c>
      <c r="I49" s="18">
        <f>SUM($H$37:H49)</f>
        <v>3.979039320256561E-13</v>
      </c>
      <c r="J49" s="19" t="s">
        <v>37</v>
      </c>
      <c r="K49" s="19"/>
      <c r="L49" s="12" t="s">
        <v>35</v>
      </c>
      <c r="M49" s="13"/>
      <c r="N49" s="14">
        <f>F43</f>
        <v>500</v>
      </c>
      <c r="O49" s="19"/>
      <c r="P49" s="1"/>
    </row>
    <row r="50" spans="1:16">
      <c r="P50" s="1"/>
    </row>
    <row r="51" spans="1:16">
      <c r="P51" s="1"/>
    </row>
    <row r="52" spans="1:16" ht="9" customHeight="1">
      <c r="A52" s="1"/>
      <c r="B52" s="1"/>
      <c r="C52" s="1"/>
      <c r="D52" s="1"/>
      <c r="E52" s="1"/>
      <c r="F52" s="1"/>
      <c r="G52" s="1"/>
      <c r="H52" s="1"/>
      <c r="I52" s="1"/>
      <c r="J52" s="1"/>
      <c r="K52" s="1"/>
      <c r="L52" s="1"/>
      <c r="M52" s="1"/>
      <c r="N52" s="1"/>
      <c r="O52" s="1"/>
      <c r="P52" s="1"/>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DD1EE59449D64C9C9444F641C60337" ma:contentTypeVersion="16" ma:contentTypeDescription="Create a new document." ma:contentTypeScope="" ma:versionID="2e70d9731b8b8491c96f7dd56b0c0951">
  <xsd:schema xmlns:xsd="http://www.w3.org/2001/XMLSchema" xmlns:xs="http://www.w3.org/2001/XMLSchema" xmlns:p="http://schemas.microsoft.com/office/2006/metadata/properties" xmlns:ns2="f22ec73a-a4ea-46ee-8cde-d3b99558c593" xmlns:ns3="1ba2024c-d659-4af8-924c-872597b2923d" targetNamespace="http://schemas.microsoft.com/office/2006/metadata/properties" ma:root="true" ma:fieldsID="cd1007b81573c5452d08f6525b34da50" ns2:_="" ns3:_="">
    <xsd:import namespace="f22ec73a-a4ea-46ee-8cde-d3b99558c593"/>
    <xsd:import namespace="1ba2024c-d659-4af8-924c-872597b292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EventHashCode" minOccurs="0"/>
                <xsd:element ref="ns2:MediaServiceGenerationTim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ec73a-a4ea-46ee-8cde-d3b99558c5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b7f252-c834-4126-8d66-904419bdffa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ba2024c-d659-4af8-924c-872597b2923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5214078-106e-4303-b7ce-67e2cc4b0d83}" ma:internalName="TaxCatchAll" ma:showField="CatchAllData" ma:web="1ba2024c-d659-4af8-924c-872597b292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2CF3E1-E97E-40A1-8A2F-5F7E7B96570E}"/>
</file>

<file path=customXml/itemProps2.xml><?xml version="1.0" encoding="utf-8"?>
<ds:datastoreItem xmlns:ds="http://schemas.openxmlformats.org/officeDocument/2006/customXml" ds:itemID="{120A9798-DDE9-428A-9EE2-34D2A238F8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 Hunter</dc:creator>
  <cp:keywords/>
  <dc:description/>
  <cp:lastModifiedBy/>
  <cp:revision/>
  <dcterms:created xsi:type="dcterms:W3CDTF">2022-11-08T20:36:46Z</dcterms:created>
  <dcterms:modified xsi:type="dcterms:W3CDTF">2023-02-22T16:24:42Z</dcterms:modified>
  <cp:category/>
  <cp:contentStatus/>
</cp:coreProperties>
</file>